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ksouken-my.sharepoint.com/personal/segawa_nksouken_com/Documents/seg/kindle出版/6,短所中毒（一般職）/"/>
    </mc:Choice>
  </mc:AlternateContent>
  <xr:revisionPtr revIDLastSave="605" documentId="8_{15A70279-2213-43AC-9A56-70350DC4E260}" xr6:coauthVersionLast="47" xr6:coauthVersionMax="47" xr10:uidLastSave="{55B176BE-4C07-4C65-B0A9-12F1BE53BCCD}"/>
  <bookViews>
    <workbookView xWindow="-98" yWindow="-98" windowWidth="21795" windowHeight="12975" xr2:uid="{00000000-000D-0000-FFFF-FFFF00000000}"/>
  </bookViews>
  <sheets>
    <sheet name="入力" sheetId="1" r:id="rId1"/>
    <sheet name="結果" sheetId="5" r:id="rId2"/>
    <sheet name="ロジック" sheetId="2" state="hidden" r:id="rId3"/>
    <sheet name="レベル定義" sheetId="3" state="hidden" r:id="rId4"/>
    <sheet name="タイプ定義" sheetId="4" state="hidden" r:id="rId5"/>
  </sheets>
  <definedNames>
    <definedName name="_xlnm.Print_Titles" localSheetId="1">結果!$2:$3</definedName>
    <definedName name="_xlnm.Print_Titles" localSheetId="0">入力!$4:$4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B3" i="5" s="1"/>
  <c r="B14" i="2"/>
  <c r="B10" i="2"/>
  <c r="B11" i="2" s="1"/>
  <c r="C14" i="5" s="1"/>
  <c r="B8" i="2"/>
  <c r="B9" i="2" s="1"/>
  <c r="B21" i="2" s="1"/>
  <c r="B6" i="2"/>
  <c r="B7" i="2" s="1"/>
  <c r="C12" i="5" s="1"/>
  <c r="B4" i="2"/>
  <c r="B5" i="2" s="1"/>
  <c r="B20" i="2" s="1"/>
  <c r="B2" i="2"/>
  <c r="B3" i="2" s="1"/>
  <c r="B19" i="2" s="1"/>
  <c r="B22" i="2" l="1"/>
  <c r="C20" i="5" s="1"/>
  <c r="C13" i="5"/>
  <c r="B12" i="2"/>
  <c r="C5" i="5" s="1"/>
  <c r="C11" i="5"/>
  <c r="C10" i="5"/>
  <c r="B28" i="2" l="1"/>
  <c r="B31" i="2" s="1"/>
  <c r="B40" i="5" s="1"/>
  <c r="B13" i="2"/>
  <c r="C17" i="5"/>
  <c r="B24" i="2"/>
  <c r="B25" i="2" s="1"/>
  <c r="B26" i="2" s="1"/>
  <c r="C22" i="5" s="1"/>
  <c r="C19" i="5"/>
  <c r="C18" i="5"/>
  <c r="B30" i="2" l="1"/>
  <c r="B35" i="5" s="1"/>
  <c r="B32" i="2"/>
  <c r="B48" i="5" s="1"/>
  <c r="B29" i="2"/>
  <c r="C32" i="5" s="1"/>
  <c r="C6" i="5"/>
  <c r="B16" i="2"/>
  <c r="C7" i="5" s="1"/>
  <c r="C24" i="5"/>
  <c r="C29" i="5"/>
  <c r="C27" i="5"/>
  <c r="C25" i="5"/>
  <c r="C26" i="5"/>
  <c r="C28" i="5"/>
</calcChain>
</file>

<file path=xl/sharedStrings.xml><?xml version="1.0" encoding="utf-8"?>
<sst xmlns="http://schemas.openxmlformats.org/spreadsheetml/2006/main" count="208" uniqueCount="202">
  <si>
    <t>No.</t>
  </si>
  <si>
    <t>設問</t>
  </si>
  <si>
    <t>回答（1〜5）</t>
  </si>
  <si>
    <t>他人の成功を素直に喜べないことがある。</t>
  </si>
  <si>
    <t>感情を表に出すことに抵抗がある。</t>
  </si>
  <si>
    <t>項目</t>
  </si>
  <si>
    <t>値</t>
  </si>
  <si>
    <t>補足</t>
  </si>
  <si>
    <t>総合合計（最大350）</t>
  </si>
  <si>
    <t>総合パーセント（0-1）</t>
  </si>
  <si>
    <t>回答数（70問中）</t>
  </si>
  <si>
    <t>未回答数</t>
  </si>
  <si>
    <t>リスク判定（％しきい値）</t>
  </si>
  <si>
    <t>タイプスコア（0-100）</t>
  </si>
  <si>
    <t>最大タイプスコア</t>
  </si>
  <si>
    <t>トップタイプコード</t>
  </si>
  <si>
    <t>トップタイプ名（表示用）</t>
  </si>
  <si>
    <t>レベル行（レベル定義）</t>
  </si>
  <si>
    <t>レベル表示</t>
  </si>
  <si>
    <t>リード文</t>
  </si>
  <si>
    <t>本文（状態）</t>
  </si>
  <si>
    <t>次の一歩</t>
  </si>
  <si>
    <t>下限点</t>
  </si>
  <si>
    <t>上限点</t>
  </si>
  <si>
    <t>レベル１（70〜140点）：短所中毒の傾向は少ない</t>
  </si>
  <si>
    <t>レベル２（141〜210点）：軽度の短所中毒</t>
  </si>
  <si>
    <t>レベル３（211〜280点）：中程度の短所中毒</t>
  </si>
  <si>
    <t>レベル４（281〜350点）：深刻な短所中毒</t>
  </si>
  <si>
    <t>タイプ名</t>
  </si>
  <si>
    <t>説明</t>
  </si>
  <si>
    <t>キーフレーズ</t>
  </si>
  <si>
    <t>推奨行動1</t>
  </si>
  <si>
    <t>推奨行動2</t>
  </si>
  <si>
    <t>推奨行動3</t>
  </si>
  <si>
    <t>NG行動</t>
  </si>
  <si>
    <t>A</t>
  </si>
  <si>
    <t>B</t>
  </si>
  <si>
    <t>C</t>
  </si>
  <si>
    <t>D</t>
  </si>
  <si>
    <t>総合スコア（最大350）</t>
  </si>
  <si>
    <t>総合スコア（%）</t>
  </si>
  <si>
    <t>リスク判定</t>
  </si>
  <si>
    <t>領域</t>
  </si>
  <si>
    <t>スコア（％）</t>
  </si>
  <si>
    <t>タイプ</t>
  </si>
  <si>
    <t>Index（0-100）</t>
  </si>
  <si>
    <t>トップタイプ</t>
  </si>
  <si>
    <t>タイプ説明</t>
  </si>
  <si>
    <t>推奨行動（1）</t>
  </si>
  <si>
    <t>推奨行動（2）</t>
  </si>
  <si>
    <t>推奨行動（3）</t>
  </si>
  <si>
    <t>総合スコア別の診断結果</t>
  </si>
  <si>
    <t>レベル</t>
  </si>
  <si>
    <t>診断コメント（概要）</t>
  </si>
  <si>
    <t>このレベルで見られる状態</t>
  </si>
  <si>
    <r>
      <t xml:space="preserve">【回答方法】各項目につき、
</t>
    </r>
    <r>
      <rPr>
        <sz val="11"/>
        <color theme="1"/>
        <rFont val="ＭＳ Ｐゴシック"/>
        <family val="2"/>
        <charset val="128"/>
      </rPr>
      <t>　　</t>
    </r>
    <r>
      <rPr>
        <sz val="11"/>
        <color theme="1"/>
        <rFont val="Wingdings"/>
        <family val="2"/>
        <charset val="2"/>
      </rPr>
      <t></t>
    </r>
    <r>
      <rPr>
        <sz val="11"/>
        <color theme="1"/>
        <rFont val="ＭＳ Ｐゴシック"/>
        <family val="2"/>
        <scheme val="minor"/>
      </rPr>
      <t xml:space="preserve">	まったく当てはまらない（１点）
</t>
    </r>
    <r>
      <rPr>
        <sz val="11"/>
        <color theme="1"/>
        <rFont val="ＭＳ Ｐゴシック"/>
        <family val="2"/>
        <charset val="128"/>
      </rPr>
      <t>　　</t>
    </r>
    <r>
      <rPr>
        <sz val="11"/>
        <color theme="1"/>
        <rFont val="Wingdings"/>
        <family val="2"/>
        <charset val="2"/>
      </rPr>
      <t></t>
    </r>
    <r>
      <rPr>
        <sz val="11"/>
        <color theme="1"/>
        <rFont val="ＭＳ Ｐゴシック"/>
        <family val="2"/>
        <scheme val="minor"/>
      </rPr>
      <t xml:space="preserve">	あまり当てはまらない（２点）
</t>
    </r>
    <r>
      <rPr>
        <sz val="11"/>
        <color theme="1"/>
        <rFont val="ＭＳ Ｐゴシック"/>
        <family val="2"/>
        <charset val="128"/>
      </rPr>
      <t>　　</t>
    </r>
    <r>
      <rPr>
        <sz val="11"/>
        <color theme="1"/>
        <rFont val="Wingdings"/>
        <family val="2"/>
        <charset val="2"/>
      </rPr>
      <t></t>
    </r>
    <r>
      <rPr>
        <sz val="11"/>
        <color theme="1"/>
        <rFont val="ＭＳ Ｐゴシック"/>
        <family val="2"/>
        <scheme val="minor"/>
      </rPr>
      <t xml:space="preserve">	どちらとも言えない（３点）
</t>
    </r>
    <r>
      <rPr>
        <sz val="11"/>
        <color theme="1"/>
        <rFont val="ＭＳ Ｐゴシック"/>
        <family val="2"/>
        <charset val="128"/>
      </rPr>
      <t>　　</t>
    </r>
    <r>
      <rPr>
        <sz val="11"/>
        <color theme="1"/>
        <rFont val="Wingdings"/>
        <family val="2"/>
        <charset val="2"/>
      </rPr>
      <t></t>
    </r>
    <r>
      <rPr>
        <sz val="11"/>
        <color theme="1"/>
        <rFont val="ＭＳ Ｐゴシック"/>
        <family val="2"/>
        <scheme val="minor"/>
      </rPr>
      <t xml:space="preserve">	やや当てはまる（４点）
</t>
    </r>
    <r>
      <rPr>
        <sz val="11"/>
        <color theme="1"/>
        <rFont val="ＭＳ Ｐゴシック"/>
        <family val="2"/>
        <charset val="128"/>
      </rPr>
      <t>　　</t>
    </r>
    <r>
      <rPr>
        <sz val="11"/>
        <color theme="1"/>
        <rFont val="Wingdings"/>
        <family val="2"/>
        <charset val="2"/>
      </rPr>
      <t></t>
    </r>
    <r>
      <rPr>
        <sz val="11"/>
        <color theme="1"/>
        <rFont val="ＭＳ Ｐゴシック"/>
        <family val="2"/>
        <scheme val="minor"/>
      </rPr>
      <t xml:space="preserve">	非常に当てはまる（５点）
で選択してください。</t>
    </r>
    <phoneticPr fontId="5"/>
  </si>
  <si>
    <t>お疲れさまでした。『結果」のシートに診断結果が表示されています。</t>
    <rPh sb="1" eb="2">
      <t>ツカ</t>
    </rPh>
    <rPh sb="10" eb="12">
      <t>ケッカ</t>
    </rPh>
    <rPh sb="18" eb="20">
      <t>シンダン</t>
    </rPh>
    <rPh sb="20" eb="22">
      <t>ケッカ</t>
    </rPh>
    <rPh sb="23" eb="25">
      <t>ヒョウジ</t>
    </rPh>
    <phoneticPr fontId="5"/>
  </si>
  <si>
    <t>未回答があると結果判定は表示されません。</t>
    <phoneticPr fontId="5"/>
  </si>
  <si>
    <t>入力!C5:C18</t>
    <phoneticPr fontId="5"/>
  </si>
  <si>
    <t>入力!C19C32</t>
    <phoneticPr fontId="5"/>
  </si>
  <si>
    <t>入力!C33:C46</t>
    <phoneticPr fontId="5"/>
  </si>
  <si>
    <t>入力!C47:C60</t>
    <phoneticPr fontId="5"/>
  </si>
  <si>
    <t>入力!C61:C74</t>
    <phoneticPr fontId="5"/>
  </si>
  <si>
    <t>短所中毒（一般職・メンバー編） 診断結果</t>
    <rPh sb="5" eb="8">
      <t>イッパンショク</t>
    </rPh>
    <rPh sb="13" eb="14">
      <t>ヘン</t>
    </rPh>
    <phoneticPr fontId="5"/>
  </si>
  <si>
    <t>自分のミスを何度も思い返してしまうことがある。</t>
  </si>
  <si>
    <t>「完璧にできなければ意味がない」と感じることがある。</t>
  </si>
  <si>
    <t>他人からの評価が気になって仕方がない。</t>
  </si>
  <si>
    <t>自分の短所ばかりに意識が向く。</t>
  </si>
  <si>
    <t>失敗すると「自分はダメな人間だ」と思ってしまう。</t>
  </si>
  <si>
    <t>成果よりもミスの方が記憶に残りやすい。</t>
  </si>
  <si>
    <t>自分の強みをすぐに言葉にできない。</t>
  </si>
  <si>
    <t>「もっとできたはず」と自分を責めることが多い。</t>
  </si>
  <si>
    <t>他人と比べて劣っていると感じることがある。</t>
  </si>
  <si>
    <t>自分の成長よりも欠点の克服に意識が向きやすい。</t>
  </si>
  <si>
    <t>他人のミスが気になってしまう。</t>
  </si>
  <si>
    <t>「なぜこんなこともできないのか」と思うことがある。</t>
  </si>
  <si>
    <t>他人の強みよりも弱みに注目してしまう。</t>
  </si>
  <si>
    <t>他人の失敗を許しづらいと感じる。</t>
  </si>
  <si>
    <t>「自分ならこうするのに」と思うことが多い。</t>
  </si>
  <si>
    <t>他人の言動にイライラすることがある。</t>
  </si>
  <si>
    <t>他人の改善点をすぐに指摘したくなる。</t>
  </si>
  <si>
    <t>他人の成長よりも欠点の修正を優先してしまう。</t>
  </si>
  <si>
    <t>成功しても素直に喜べないことがある。</t>
  </si>
  <si>
    <t>自分の努力を過小評価してしまう。</t>
  </si>
  <si>
    <t>他人の期待に応えられないと強い不安を感じる。</t>
  </si>
  <si>
    <t>「失敗＝価値が下がる」と思ってしまう。</t>
  </si>
  <si>
    <t>【自己評価に関する傾向】</t>
    <phoneticPr fontId="5"/>
  </si>
  <si>
    <t>【他者への視点】</t>
    <phoneticPr fontId="5"/>
  </si>
  <si>
    <t>周りの人の短所に目が向きやすい。</t>
  </si>
  <si>
    <t>他人の短所を『性格の問題』として捉えてしまう。</t>
  </si>
  <si>
    <t>他人の挑戦よりも失敗を避けることを優先してしまう。</t>
  </si>
  <si>
    <t>部下や同僚の強みを言葉にして伝える習慣がない。</t>
  </si>
  <si>
    <t>他人の意見を最後まで聞く前に結論を出してしまう。</t>
  </si>
  <si>
    <t>【職場での反応・行動】</t>
    <phoneticPr fontId="5"/>
  </si>
  <si>
    <t>ミスを報告するのが怖いと感じる。</t>
  </si>
  <si>
    <t>上司や同僚の評価が気になって行動を控えることがある。</t>
  </si>
  <si>
    <t>自分の意見を言う前に「間違っていたらどうしよう」と考える。</t>
  </si>
  <si>
    <t>失敗を避けるために新しいことに挑戦しづらい。</t>
  </si>
  <si>
    <t>会議や打ち合わせで発言を控えることがある。</t>
  </si>
  <si>
    <t>自分の成果よりも欠点を指摘されることが多いと感じる。</t>
  </si>
  <si>
    <t>職場で「減点されないように」行動している。</t>
  </si>
  <si>
    <t>他人の視線が気になって自由に振る舞えない。</t>
  </si>
  <si>
    <t>「評価されるため」よりも「批判されないため」に動いている。</t>
  </si>
  <si>
    <t>新しいアイデアを出すことに不安を感じる。</t>
  </si>
  <si>
    <t>会議で沈黙があると不安になり、自分が話してしまう。</t>
  </si>
  <si>
    <t>挑戦よりも安定を優先してしまう。</t>
  </si>
  <si>
    <t>自分の意見を言うときに過剰に準備してしまう。</t>
  </si>
  <si>
    <t>他人の前で失敗すると強いストレスを感じる。</t>
    <phoneticPr fontId="5"/>
  </si>
  <si>
    <t>【感情の扱い方】</t>
    <phoneticPr fontId="5"/>
  </si>
  <si>
    <t>怒りや不安を自分の中に溜め込みやすい。</t>
  </si>
  <si>
    <t>自分の感情を『弱さ』として捉えてしまう。</t>
  </si>
  <si>
    <t>他人の感情に過剰に反応してしまう。</t>
  </si>
  <si>
    <t>感情的になると「自分をコントロールできていない」と感じる。</t>
  </si>
  <si>
    <t>感情を抑えることが「大人の対応」だと思っている。</t>
  </si>
  <si>
    <t>感情を表現すると「迷惑をかける」と思ってしまう。</t>
  </si>
  <si>
    <t>感情を言語化するのが苦手だと感じる。</t>
  </si>
  <si>
    <t>感情を無視して行動することが多い。</t>
  </si>
  <si>
    <t>感情に振り回される自分を責めてしまう。</t>
  </si>
  <si>
    <t>物事の悪い面に目が向きやすい。</t>
  </si>
  <si>
    <t>「〜すべき」「〜でなければならない」と考えることが多い。</t>
  </si>
  <si>
    <t>一度の失敗で「すべてがダメになった」と感じる。</t>
  </si>
  <si>
    <t>他人の言動を「自分への批判」と受け取ってしまうことがある。</t>
  </si>
  <si>
    <t>「白か黒か」で物事を判断しがちである。</t>
  </si>
  <si>
    <t>自分の考えに自信が持てない。</t>
  </si>
  <si>
    <t>「どうせうまくいかない」と思ってしまうことがある。</t>
  </si>
  <si>
    <t>過去の失敗が未来にも影響すると感じる。</t>
  </si>
  <si>
    <t>「自分には無理だ」と思う場面が多い。</t>
  </si>
  <si>
    <t>自分の考えを否定されると、人格まで否定されたように感じる。</t>
  </si>
  <si>
    <t>【思考のクセ・認知の傾向】</t>
    <phoneticPr fontId="5"/>
  </si>
  <si>
    <t>他人の成功を脅威と感じることがある。</t>
  </si>
  <si>
    <t>最悪のシナリオばかり想像してしまう。</t>
    <phoneticPr fontId="5"/>
  </si>
  <si>
    <t>ポジティブな結果よりもリスクを優先して考えてしまう。</t>
    <phoneticPr fontId="5"/>
  </si>
  <si>
    <t>他人の評価を過剰に恐れて行動を控えることがある。</t>
    <phoneticPr fontId="5"/>
  </si>
  <si>
    <t>ポジティブな感情を表現することにも抵抗がある。</t>
  </si>
  <si>
    <t>他人に感情を見せると評価が下がると感じる。</t>
    <phoneticPr fontId="5"/>
  </si>
  <si>
    <t>感情をコントロールするために過剰に我慢してしまう。</t>
    <phoneticPr fontId="5"/>
  </si>
  <si>
    <t>感情を抑えすぎて心身に不調を感じることがある。</t>
    <phoneticPr fontId="5"/>
  </si>
  <si>
    <t>コード</t>
    <phoneticPr fontId="5"/>
  </si>
  <si>
    <t>キーフレーズ</t>
    <phoneticPr fontId="5"/>
  </si>
  <si>
    <t>自己批判型</t>
    <phoneticPr fontId="5"/>
  </si>
  <si>
    <t>自分の欠点や失敗に過剰に意識が向き、自己評価が厳しすぎるタイプ。完璧主義や「失敗＝価値低下」という思考が強く、挑戦を避けやすい。</t>
    <phoneticPr fontId="5"/>
  </si>
  <si>
    <t>「できていることに目を向ける」</t>
    <phoneticPr fontId="5"/>
  </si>
  <si>
    <t>毎日「今日の良かったこと」を3つ書き出す</t>
    <phoneticPr fontId="5"/>
  </si>
  <si>
    <t>リフレーミング質問を1日1回（例：「この経験から何を学べる？」）</t>
    <phoneticPr fontId="5"/>
  </si>
  <si>
    <t>セルフケア10分（深呼吸・散歩・音楽）を就業後に取り入れる</t>
    <phoneticPr fontId="5"/>
  </si>
  <si>
    <t>・成果を「運のせい」にする
・就寝前の過剰な反省
・失敗を人格評価と結びつける</t>
    <phoneticPr fontId="5"/>
  </si>
  <si>
    <t>短所指摘型</t>
    <phoneticPr fontId="5"/>
  </si>
  <si>
    <t>同僚や周囲の短所に目が向きやすく、改善点ばかりを考えるタイプ。人間関係がぎくしゃくしやすい。</t>
    <phoneticPr fontId="5"/>
  </si>
  <si>
    <t>「強みを見つける視点を持つ」</t>
    <phoneticPr fontId="5"/>
  </si>
  <si>
    <t>毎日1回、同僚の良い点をメモする</t>
    <phoneticPr fontId="5"/>
  </si>
  <si>
    <t>会話で「できていること」を先に伝える</t>
    <phoneticPr fontId="5"/>
  </si>
  <si>
    <t xml:space="preserve">批判したくなったら「質問」に置き換える（例：「どうすればうまくいくと思う？」）
</t>
    <phoneticPr fontId="5"/>
  </si>
  <si>
    <t>・他人の失敗を周囲に共有する
・「なぜできないの？」という言葉
・改善点だけを伝える</t>
    <phoneticPr fontId="5"/>
  </si>
  <si>
    <t>感情抑制型</t>
    <phoneticPr fontId="5"/>
  </si>
  <si>
    <t>思考硬直型</t>
    <phoneticPr fontId="5"/>
  </si>
  <si>
    <t>怒りや不安を溜め込み、感情表現を「弱さ」と捉えるタイプ。ストレスが蓄積しやすく、職場で孤立感を感じやすい。</t>
    <phoneticPr fontId="5"/>
  </si>
  <si>
    <t>「気持ちを言葉にする」</t>
    <phoneticPr fontId="5"/>
  </si>
  <si>
    <t>毎日1回、感情をノートに書き出す</t>
    <phoneticPr fontId="5"/>
  </si>
  <si>
    <t>信頼できる人に週1回、気持ちを共有する</t>
    <phoneticPr fontId="5"/>
  </si>
  <si>
    <t>ポジティブな感情も表現する（ありがとう・嬉しい）</t>
    <phoneticPr fontId="5"/>
  </si>
  <si>
    <t>・感情を抑え込み続ける
・「感情＝迷惑」という思い込み
・不安や怒りを無視して行動する</t>
    <phoneticPr fontId="5"/>
  </si>
  <si>
    <t>「白か黒か」「〜すべき」などの思考が強く、柔軟性を欠くタイプ。失敗を過剰に恐れ、挑戦や創造性が阻害されやすい。</t>
    <phoneticPr fontId="5"/>
  </si>
  <si>
    <t>「まず試してみる」</t>
    <phoneticPr fontId="5"/>
  </si>
  <si>
    <t>完璧を目指さず、70％で行動する</t>
    <phoneticPr fontId="5"/>
  </si>
  <si>
    <t>毎週1回「失敗から学んだこと」を記録</t>
    <phoneticPr fontId="5"/>
  </si>
  <si>
    <t>両立思考を試す（例：「品質もスピードも」）</t>
    <phoneticPr fontId="5"/>
  </si>
  <si>
    <t>・完璧になるまで出さない
・リスクばかり強調して行動を止める
・「正解を出さなければならない」という思い込み</t>
    <phoneticPr fontId="5"/>
  </si>
  <si>
    <t>A：自己批判型 index</t>
    <phoneticPr fontId="5"/>
  </si>
  <si>
    <t>B：他者批判型 index</t>
    <phoneticPr fontId="5"/>
  </si>
  <si>
    <t>C：感情抑制型 index</t>
    <phoneticPr fontId="5"/>
  </si>
  <si>
    <t>D：思考硬直型 index</t>
    <phoneticPr fontId="5"/>
  </si>
  <si>
    <t>自己評価（1-14) 合計（最大70）</t>
    <phoneticPr fontId="5"/>
  </si>
  <si>
    <t>自己評価（1-14) パーセント（0-1）</t>
    <phoneticPr fontId="5"/>
  </si>
  <si>
    <t>他者への視点（15-28) 合計（最大70）</t>
    <phoneticPr fontId="5"/>
  </si>
  <si>
    <t>他者への視点（15-28) パーセント（0-1）</t>
    <phoneticPr fontId="5"/>
  </si>
  <si>
    <t>職場での反応・行動（29-42) 合計（最大70）</t>
    <phoneticPr fontId="5"/>
  </si>
  <si>
    <t>職場での反応・行動（29-42) パーセント（0-1）</t>
    <phoneticPr fontId="5"/>
  </si>
  <si>
    <t>感情の扱い方（43-56) 合計（最大70）</t>
    <phoneticPr fontId="5"/>
  </si>
  <si>
    <t>感情の扱い方（43-56) パーセント（0-1）</t>
    <phoneticPr fontId="5"/>
  </si>
  <si>
    <t>思考のクセ・認知の傾向（57-70) 合計（最大70）</t>
    <phoneticPr fontId="5"/>
  </si>
  <si>
    <t>思考のクセ・認知の傾向（57-70) パーセント（0-1）</t>
    <phoneticPr fontId="5"/>
  </si>
  <si>
    <t>A：自己批判型</t>
    <phoneticPr fontId="5"/>
  </si>
  <si>
    <t>B：他者批判型</t>
    <phoneticPr fontId="5"/>
  </si>
  <si>
    <t>C：感情抑制型</t>
    <phoneticPr fontId="5"/>
  </si>
  <si>
    <t>D：思考硬直型</t>
    <phoneticPr fontId="5"/>
  </si>
  <si>
    <t>思考のクセ・認知の傾向</t>
    <phoneticPr fontId="5"/>
  </si>
  <si>
    <t>感情の扱い方</t>
    <phoneticPr fontId="5"/>
  </si>
  <si>
    <t>職場での反応・行動</t>
    <phoneticPr fontId="5"/>
  </si>
  <si>
    <t>他者への視点</t>
    <phoneticPr fontId="5"/>
  </si>
  <si>
    <t>自己評価に関する傾向</t>
    <phoneticPr fontId="5"/>
  </si>
  <si>
    <t>・日々の仕事で「できていること」に気づける。
・たまに自己批判や他者批判が顔を出すが、引きずりにくい。
・会議や1on1で自分の意見や成果をシンプルに伝えられる。
・感情（不安・焦り）を言語化できる場面が増えている。</t>
    <phoneticPr fontId="5"/>
  </si>
  <si>
    <t>・成果よりもミスに注意が向きやすい。
・発言前に「間違えたら…」と躊躇して機会を逃すことがある。
・他者の弱みに目が行きがちで、会話が“指摘先行”になりやすい。
・感情は抑え気味で、疲労を感じやすい週がある。</t>
    <phoneticPr fontId="5"/>
  </si>
  <si>
    <t>・会話テンプレ：「良かった点→学び→提案」の順で1件/日。
・リフレーミング1日1問：「この経験から何を学べる？」「別の見方は？」を寝る前に。
・発言のハードルを下げる：会議では“確認質問＋ミニ提案（2行）”をまず出す。</t>
    <phoneticPr fontId="5"/>
  </si>
  <si>
    <t>・強みの言語化を固定化：「私の強みは◯◯・◯◯・◯◯です」をプロフィールや1on1冒頭で30秒共有。
・称賛/GOODログを習慣化：自分と同僚の“良かった点”を1日3件メモ。
・70％で出す練習：資料・アイデアは叩き台を早めに共有し、フィードバックで磨く。</t>
    <phoneticPr fontId="5"/>
  </si>
  <si>
    <t>・「批判されないため」の行動が増え、発言や挑戦を控えがち。
・自己否定（A）や他者への苛立ち（B）が交互に出やすい。
・感情を溜め込み（D）、思考が白黒化（E）して疲れが慢性化。
・成果より“減点回避”に意識が寄り、仕事が重く感じる。</t>
    <phoneticPr fontId="5"/>
  </si>
  <si>
    <t xml:space="preserve">・2週間の“小さな実験”：業務の一部で70％で提出→翌日リライトを固定（スピード優先）。
・相談の定例化：週2回、同僚/先輩に5分“途中経過”を共有（完璧にしてから見せない）。
・感情の見える化：毎日“感情を一語ラベリング”（例：不安/焦り/安心）→トリガーを書き添える。
</t>
    <phoneticPr fontId="5"/>
  </si>
  <si>
    <t>・常に「足りない」「自分はダメ」感が強く、挑戦がほぼ止まる。
・周囲に対して厳しさが増し、関係がぎくしゃくしやすい。
・感情を抑えすぎて心身のサイン（睡眠・食欲・集中）に影響。
・将来像を描きにくく、“頑張っても報われない感”が定着。</t>
    <phoneticPr fontId="5"/>
  </si>
  <si>
    <t>・支援の確保：上司・人事・社内相談/EAP等に“いま困っていること”を短文で共有。必要なら業務量の一時調整を依頼。
・回復ルーチンの固定：睡眠・食事・運動の3本柱に10分セルフケア（散歩/呼吸/音楽）を毎日。
・回復→強み再発見→再挑戦の順：強み3語を再定義→2週間で小さな成功を1つ積む。</t>
    <phoneticPr fontId="5"/>
  </si>
  <si>
    <r>
      <rPr>
        <b/>
        <sz val="11"/>
        <color theme="1"/>
        <rFont val="ＭＳ Ｐゴシック"/>
        <family val="3"/>
        <charset val="128"/>
        <scheme val="minor"/>
      </rPr>
      <t xml:space="preserve">「強みを活かし始めている段階」
</t>
    </r>
    <r>
      <rPr>
        <sz val="11"/>
        <color theme="1"/>
        <rFont val="ＭＳ Ｐゴシック"/>
        <family val="2"/>
        <scheme val="minor"/>
      </rPr>
      <t xml:space="preserve">
短所に引っ張られにくく、強みを発揮できる場面が増えています。
小さなつまずきに焦点が寄りすぎないよう、意図的に“良い循環”を広げる時期です。</t>
    </r>
    <phoneticPr fontId="5"/>
  </si>
  <si>
    <r>
      <rPr>
        <b/>
        <sz val="11"/>
        <color theme="1"/>
        <rFont val="ＭＳ Ｐゴシック"/>
        <family val="3"/>
        <charset val="128"/>
        <scheme val="minor"/>
      </rPr>
      <t xml:space="preserve">「短所に引かれやすいが修正可能な段階」
</t>
    </r>
    <r>
      <rPr>
        <sz val="11"/>
        <color theme="1"/>
        <rFont val="ＭＳ Ｐゴシック"/>
        <family val="2"/>
        <scheme val="minor"/>
      </rPr>
      <t xml:space="preserve">
自己批判や他者批判が時折パフォーマンスを下げています。
ただし習慣のデザインで十分にリカバー可能。
意図的に“先にポジティブ”の順序へ。</t>
    </r>
    <phoneticPr fontId="5"/>
  </si>
  <si>
    <r>
      <rPr>
        <b/>
        <sz val="11"/>
        <color theme="1"/>
        <rFont val="ＭＳ Ｐゴシック"/>
        <family val="3"/>
        <charset val="128"/>
        <scheme val="minor"/>
      </rPr>
      <t xml:space="preserve">短所中毒が日常行動を制限している段階」
</t>
    </r>
    <r>
      <rPr>
        <sz val="11"/>
        <color theme="1"/>
        <rFont val="ＭＳ Ｐゴシック"/>
        <family val="2"/>
        <scheme val="minor"/>
      </rPr>
      <t xml:space="preserve">
失敗回避や完璧思考が行動を狭め、成果・関係・健康にも影響が出やすい状態。
小さく・早く・安全に動ける設計で“実行の筋力”を取り戻します。</t>
    </r>
    <phoneticPr fontId="5"/>
  </si>
  <si>
    <r>
      <rPr>
        <b/>
        <sz val="11"/>
        <color theme="1"/>
        <rFont val="ＭＳ Ｐゴシック"/>
        <family val="3"/>
        <charset val="128"/>
        <scheme val="minor"/>
      </rPr>
      <t xml:space="preserve">「短所中毒が生活・健康に及ぶ段階」
</t>
    </r>
    <r>
      <rPr>
        <sz val="11"/>
        <color theme="1"/>
        <rFont val="ＭＳ Ｐゴシック"/>
        <family val="2"/>
        <scheme val="minor"/>
      </rPr>
      <t xml:space="preserve">
自己否定・他者批判・感情抑制・思考硬直が連動し、孤立感や消耗が強い状態。
まずは安全・健康・支援を最優先に、回復の土台を整えます。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</si>
</sst>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ＭＳ Ｐゴシック"/>
      <family val="2"/>
      <scheme val="minor"/>
    </font>
    <font>
      <b/>
      <sz val="11"/>
      <color rgb="FFFFFFFF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9C000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Wingdings"/>
      <family val="2"/>
      <charset val="2"/>
    </font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6" fillId="0" borderId="0" xfId="0" applyFont="1"/>
    <xf numFmtId="0" fontId="6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8" fillId="0" borderId="6" xfId="0" applyFont="1" applyBorder="1" applyProtection="1">
      <protection locked="0"/>
    </xf>
    <xf numFmtId="0" fontId="8" fillId="0" borderId="4" xfId="0" applyFont="1" applyBorder="1"/>
    <xf numFmtId="0" fontId="8" fillId="0" borderId="7" xfId="0" applyFont="1" applyBorder="1" applyProtection="1">
      <protection locked="0"/>
    </xf>
    <xf numFmtId="0" fontId="8" fillId="0" borderId="8" xfId="0" applyFont="1" applyBorder="1"/>
    <xf numFmtId="0" fontId="8" fillId="0" borderId="9" xfId="0" applyFont="1" applyBorder="1" applyProtection="1">
      <protection locked="0"/>
    </xf>
    <xf numFmtId="0" fontId="8" fillId="0" borderId="5" xfId="0" applyFont="1" applyBorder="1"/>
    <xf numFmtId="0" fontId="10" fillId="0" borderId="0" xfId="0" applyFont="1"/>
    <xf numFmtId="0" fontId="0" fillId="4" borderId="4" xfId="0" applyFill="1" applyBorder="1" applyAlignment="1">
      <alignment vertical="center"/>
    </xf>
    <xf numFmtId="0" fontId="0" fillId="4" borderId="4" xfId="0" applyFill="1" applyBorder="1" applyAlignment="1">
      <alignment vertical="center" wrapText="1"/>
    </xf>
    <xf numFmtId="0" fontId="0" fillId="4" borderId="4" xfId="0" applyFill="1" applyBorder="1"/>
    <xf numFmtId="0" fontId="1" fillId="2" borderId="4" xfId="0" applyFont="1" applyFill="1" applyBorder="1" applyAlignment="1">
      <alignment horizontal="center"/>
    </xf>
    <xf numFmtId="9" fontId="0" fillId="4" borderId="4" xfId="0" applyNumberFormat="1" applyFill="1" applyBorder="1"/>
    <xf numFmtId="176" fontId="0" fillId="4" borderId="4" xfId="0" applyNumberFormat="1" applyFill="1" applyBorder="1"/>
    <xf numFmtId="0" fontId="0" fillId="4" borderId="4" xfId="0" applyFill="1" applyBorder="1" applyAlignment="1">
      <alignment horizontal="right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/>
    <xf numFmtId="0" fontId="8" fillId="0" borderId="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/>
    </xf>
    <xf numFmtId="0" fontId="0" fillId="4" borderId="4" xfId="0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2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領域別スコア（％）</a:t>
            </a:r>
          </a:p>
        </c:rich>
      </c:tx>
      <c:layout>
        <c:manualLayout>
          <c:xMode val="edge"/>
          <c:yMode val="edge"/>
          <c:x val="0.78323536644891978"/>
          <c:y val="4.535714285714286E-2"/>
        </c:manualLayout>
      </c:layout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結果!$B$10:$B$14</c:f>
              <c:strCache>
                <c:ptCount val="5"/>
                <c:pt idx="0">
                  <c:v>自己評価に関する傾向</c:v>
                </c:pt>
                <c:pt idx="1">
                  <c:v>他者への視点</c:v>
                </c:pt>
                <c:pt idx="2">
                  <c:v>職場での反応・行動</c:v>
                </c:pt>
                <c:pt idx="3">
                  <c:v>感情の扱い方</c:v>
                </c:pt>
                <c:pt idx="4">
                  <c:v>思考のクセ・認知の傾向</c:v>
                </c:pt>
              </c:strCache>
            </c:strRef>
          </c:cat>
          <c:val>
            <c:numRef>
              <c:f>結果!$C$10:$C$14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F-4DA2-8E55-1087AD37F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領域</a:t>
                </a:r>
              </a:p>
            </c:rich>
          </c:tx>
          <c:layout>
            <c:manualLayout>
              <c:xMode val="edge"/>
              <c:yMode val="edge"/>
              <c:x val="0.77893189953787645"/>
              <c:y val="0.88912698412698399"/>
            </c:manualLayout>
          </c:layout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%</a:t>
                </a:r>
              </a:p>
            </c:rich>
          </c:tx>
          <c:layout>
            <c:manualLayout>
              <c:xMode val="edge"/>
              <c:yMode val="edge"/>
              <c:x val="1.6514286076522586E-2"/>
              <c:y val="9.8828571428571418E-2"/>
            </c:manualLayout>
          </c:layout>
          <c:overlay val="1"/>
        </c:title>
        <c:numFmt formatCode="0%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タイプ別</a:t>
            </a:r>
            <a:r>
              <a:rPr lang="en-US" sz="1100"/>
              <a:t>Index（0-100）</a:t>
            </a:r>
          </a:p>
        </c:rich>
      </c:tx>
      <c:layout>
        <c:manualLayout>
          <c:xMode val="edge"/>
          <c:yMode val="edge"/>
          <c:x val="0.75435374889591889"/>
          <c:y val="7.559523809523809E-2"/>
        </c:manualLayout>
      </c:layout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結果!$B$17:$B$20</c:f>
              <c:strCache>
                <c:ptCount val="4"/>
                <c:pt idx="0">
                  <c:v>A：自己批判型</c:v>
                </c:pt>
                <c:pt idx="1">
                  <c:v>B：他者批判型</c:v>
                </c:pt>
                <c:pt idx="2">
                  <c:v>C：感情抑制型</c:v>
                </c:pt>
                <c:pt idx="3">
                  <c:v>D：思考硬直型</c:v>
                </c:pt>
              </c:strCache>
            </c:strRef>
          </c:cat>
          <c:val>
            <c:numRef>
              <c:f>結果!$C$17:$C$20</c:f>
              <c:numCache>
                <c:formatCode>0_ 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5-475B-946B-9CCB6B4A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タイプ</a:t>
                </a:r>
              </a:p>
            </c:rich>
          </c:tx>
          <c:layout>
            <c:manualLayout>
              <c:xMode val="edge"/>
              <c:yMode val="edge"/>
              <c:x val="0.80518325125347601"/>
              <c:y val="0.87904761904761908"/>
            </c:manualLayout>
          </c:layout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Index</a:t>
                </a:r>
              </a:p>
            </c:rich>
          </c:tx>
          <c:layout>
            <c:manualLayout>
              <c:xMode val="edge"/>
              <c:yMode val="edge"/>
              <c:x val="1.4562731463887047E-2"/>
              <c:y val="8.8749206349206342E-2"/>
            </c:manualLayout>
          </c:layout>
          <c:overlay val="1"/>
        </c:title>
        <c:numFmt formatCode="0_ 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119062</xdr:colOff>
      <xdr:row>2</xdr:row>
      <xdr:rowOff>42862</xdr:rowOff>
    </xdr:from>
    <xdr:ext cx="6152249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195264</xdr:colOff>
      <xdr:row>18</xdr:row>
      <xdr:rowOff>142875</xdr:rowOff>
    </xdr:from>
    <xdr:ext cx="6104624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77"/>
  <sheetViews>
    <sheetView showGridLines="0" showRowColHeaders="0" tabSelected="1" workbookViewId="0">
      <pane ySplit="4" topLeftCell="A60" activePane="bottomLeft" state="frozen"/>
      <selection pane="bottomLeft" activeCell="B2" sqref="B2:E2"/>
    </sheetView>
  </sheetViews>
  <sheetFormatPr defaultRowHeight="12.75" x14ac:dyDescent="0.25"/>
  <cols>
    <col min="2" max="2" width="8.46484375" style="5" customWidth="1"/>
    <col min="3" max="3" width="7.53125" customWidth="1"/>
    <col min="4" max="4" width="51.9296875" bestFit="1" customWidth="1"/>
    <col min="5" max="5" width="16" customWidth="1"/>
  </cols>
  <sheetData>
    <row r="2" spans="2:5" ht="101.65" customHeight="1" x14ac:dyDescent="0.25">
      <c r="B2" s="25" t="s">
        <v>55</v>
      </c>
      <c r="C2" s="25"/>
      <c r="D2" s="25"/>
      <c r="E2" s="25"/>
    </row>
    <row r="3" spans="2:5" ht="20.25" customHeight="1" x14ac:dyDescent="0.25">
      <c r="B3" s="7" t="s">
        <v>57</v>
      </c>
    </row>
    <row r="4" spans="2:5" ht="13.15" thickBot="1" x14ac:dyDescent="0.3">
      <c r="B4" s="6"/>
      <c r="C4" s="1" t="s">
        <v>0</v>
      </c>
      <c r="D4" s="1" t="s">
        <v>1</v>
      </c>
      <c r="E4" s="1" t="s">
        <v>2</v>
      </c>
    </row>
    <row r="5" spans="2:5" ht="15" customHeight="1" x14ac:dyDescent="0.25">
      <c r="B5" s="28" t="s">
        <v>86</v>
      </c>
      <c r="C5" s="13">
        <v>1</v>
      </c>
      <c r="D5" s="13" t="s">
        <v>64</v>
      </c>
      <c r="E5" s="8"/>
    </row>
    <row r="6" spans="2:5" ht="15" customHeight="1" x14ac:dyDescent="0.25">
      <c r="B6" s="29"/>
      <c r="C6" s="9">
        <v>2</v>
      </c>
      <c r="D6" s="9" t="s">
        <v>65</v>
      </c>
      <c r="E6" s="10"/>
    </row>
    <row r="7" spans="2:5" ht="15" customHeight="1" x14ac:dyDescent="0.25">
      <c r="B7" s="29"/>
      <c r="C7" s="9">
        <v>3</v>
      </c>
      <c r="D7" s="9" t="s">
        <v>66</v>
      </c>
      <c r="E7" s="10"/>
    </row>
    <row r="8" spans="2:5" ht="15" customHeight="1" x14ac:dyDescent="0.25">
      <c r="B8" s="29"/>
      <c r="C8" s="9">
        <v>4</v>
      </c>
      <c r="D8" s="9" t="s">
        <v>67</v>
      </c>
      <c r="E8" s="10"/>
    </row>
    <row r="9" spans="2:5" ht="15" customHeight="1" x14ac:dyDescent="0.25">
      <c r="B9" s="29"/>
      <c r="C9" s="9">
        <v>5</v>
      </c>
      <c r="D9" s="9" t="s">
        <v>68</v>
      </c>
      <c r="E9" s="10"/>
    </row>
    <row r="10" spans="2:5" ht="15" customHeight="1" x14ac:dyDescent="0.25">
      <c r="B10" s="29"/>
      <c r="C10" s="9">
        <v>6</v>
      </c>
      <c r="D10" s="9" t="s">
        <v>69</v>
      </c>
      <c r="E10" s="10"/>
    </row>
    <row r="11" spans="2:5" ht="15" customHeight="1" x14ac:dyDescent="0.25">
      <c r="B11" s="29"/>
      <c r="C11" s="9">
        <v>7</v>
      </c>
      <c r="D11" s="9" t="s">
        <v>70</v>
      </c>
      <c r="E11" s="10"/>
    </row>
    <row r="12" spans="2:5" ht="15" customHeight="1" x14ac:dyDescent="0.25">
      <c r="B12" s="29"/>
      <c r="C12" s="9">
        <v>8</v>
      </c>
      <c r="D12" s="9" t="s">
        <v>71</v>
      </c>
      <c r="E12" s="10"/>
    </row>
    <row r="13" spans="2:5" ht="15" customHeight="1" x14ac:dyDescent="0.25">
      <c r="B13" s="29"/>
      <c r="C13" s="9">
        <v>9</v>
      </c>
      <c r="D13" s="9" t="s">
        <v>72</v>
      </c>
      <c r="E13" s="10"/>
    </row>
    <row r="14" spans="2:5" ht="15" customHeight="1" x14ac:dyDescent="0.25">
      <c r="B14" s="29"/>
      <c r="C14" s="9">
        <v>10</v>
      </c>
      <c r="D14" s="9" t="s">
        <v>73</v>
      </c>
      <c r="E14" s="10"/>
    </row>
    <row r="15" spans="2:5" ht="15" customHeight="1" x14ac:dyDescent="0.25">
      <c r="B15" s="29"/>
      <c r="C15" s="9">
        <v>11</v>
      </c>
      <c r="D15" s="9" t="s">
        <v>82</v>
      </c>
      <c r="E15" s="10"/>
    </row>
    <row r="16" spans="2:5" ht="15" customHeight="1" x14ac:dyDescent="0.25">
      <c r="B16" s="29"/>
      <c r="C16" s="9">
        <v>12</v>
      </c>
      <c r="D16" s="9" t="s">
        <v>83</v>
      </c>
      <c r="E16" s="10"/>
    </row>
    <row r="17" spans="2:5" ht="15" customHeight="1" x14ac:dyDescent="0.25">
      <c r="B17" s="29"/>
      <c r="C17" s="9">
        <v>13</v>
      </c>
      <c r="D17" s="9" t="s">
        <v>84</v>
      </c>
      <c r="E17" s="10"/>
    </row>
    <row r="18" spans="2:5" ht="15" customHeight="1" thickBot="1" x14ac:dyDescent="0.3">
      <c r="B18" s="30"/>
      <c r="C18" s="11">
        <v>14</v>
      </c>
      <c r="D18" s="11" t="s">
        <v>85</v>
      </c>
      <c r="E18" s="12"/>
    </row>
    <row r="19" spans="2:5" ht="15" customHeight="1" x14ac:dyDescent="0.25">
      <c r="B19" s="28" t="s">
        <v>87</v>
      </c>
      <c r="C19" s="13">
        <v>15</v>
      </c>
      <c r="D19" s="13" t="s">
        <v>74</v>
      </c>
      <c r="E19" s="8"/>
    </row>
    <row r="20" spans="2:5" ht="15" customHeight="1" x14ac:dyDescent="0.25">
      <c r="B20" s="29"/>
      <c r="C20" s="9">
        <v>16</v>
      </c>
      <c r="D20" s="9" t="s">
        <v>88</v>
      </c>
      <c r="E20" s="10"/>
    </row>
    <row r="21" spans="2:5" ht="15" customHeight="1" x14ac:dyDescent="0.25">
      <c r="B21" s="29"/>
      <c r="C21" s="9">
        <v>17</v>
      </c>
      <c r="D21" s="9" t="s">
        <v>75</v>
      </c>
      <c r="E21" s="10"/>
    </row>
    <row r="22" spans="2:5" ht="15" customHeight="1" x14ac:dyDescent="0.25">
      <c r="B22" s="29"/>
      <c r="C22" s="9">
        <v>18</v>
      </c>
      <c r="D22" s="9" t="s">
        <v>76</v>
      </c>
      <c r="E22" s="10"/>
    </row>
    <row r="23" spans="2:5" ht="15" customHeight="1" x14ac:dyDescent="0.25">
      <c r="B23" s="29"/>
      <c r="C23" s="9">
        <v>19</v>
      </c>
      <c r="D23" s="9" t="s">
        <v>77</v>
      </c>
      <c r="E23" s="10"/>
    </row>
    <row r="24" spans="2:5" ht="15" customHeight="1" x14ac:dyDescent="0.25">
      <c r="B24" s="29"/>
      <c r="C24" s="9">
        <v>20</v>
      </c>
      <c r="D24" s="9" t="s">
        <v>78</v>
      </c>
      <c r="E24" s="10"/>
    </row>
    <row r="25" spans="2:5" ht="15" customHeight="1" x14ac:dyDescent="0.25">
      <c r="B25" s="29"/>
      <c r="C25" s="9">
        <v>21</v>
      </c>
      <c r="D25" s="9" t="s">
        <v>79</v>
      </c>
      <c r="E25" s="10"/>
    </row>
    <row r="26" spans="2:5" ht="15" customHeight="1" x14ac:dyDescent="0.25">
      <c r="B26" s="29"/>
      <c r="C26" s="9">
        <v>22</v>
      </c>
      <c r="D26" s="9" t="s">
        <v>80</v>
      </c>
      <c r="E26" s="10"/>
    </row>
    <row r="27" spans="2:5" ht="15" customHeight="1" x14ac:dyDescent="0.25">
      <c r="B27" s="29"/>
      <c r="C27" s="9">
        <v>23</v>
      </c>
      <c r="D27" s="9" t="s">
        <v>81</v>
      </c>
      <c r="E27" s="10"/>
    </row>
    <row r="28" spans="2:5" ht="15" customHeight="1" x14ac:dyDescent="0.25">
      <c r="B28" s="29"/>
      <c r="C28" s="9">
        <v>24</v>
      </c>
      <c r="D28" s="9" t="s">
        <v>89</v>
      </c>
      <c r="E28" s="10"/>
    </row>
    <row r="29" spans="2:5" ht="15" customHeight="1" x14ac:dyDescent="0.25">
      <c r="B29" s="29"/>
      <c r="C29" s="9">
        <v>25</v>
      </c>
      <c r="D29" s="9" t="s">
        <v>90</v>
      </c>
      <c r="E29" s="10"/>
    </row>
    <row r="30" spans="2:5" ht="15" customHeight="1" x14ac:dyDescent="0.25">
      <c r="B30" s="29"/>
      <c r="C30" s="9">
        <v>26</v>
      </c>
      <c r="D30" s="9" t="s">
        <v>91</v>
      </c>
      <c r="E30" s="10"/>
    </row>
    <row r="31" spans="2:5" ht="15" customHeight="1" x14ac:dyDescent="0.25">
      <c r="B31" s="29"/>
      <c r="C31" s="9">
        <v>27</v>
      </c>
      <c r="D31" s="9" t="s">
        <v>92</v>
      </c>
      <c r="E31" s="10"/>
    </row>
    <row r="32" spans="2:5" ht="15" customHeight="1" thickBot="1" x14ac:dyDescent="0.3">
      <c r="B32" s="30"/>
      <c r="C32" s="11">
        <v>28</v>
      </c>
      <c r="D32" s="11" t="s">
        <v>3</v>
      </c>
      <c r="E32" s="12"/>
    </row>
    <row r="33" spans="2:5" ht="15" customHeight="1" x14ac:dyDescent="0.25">
      <c r="B33" s="28" t="s">
        <v>93</v>
      </c>
      <c r="C33" s="13">
        <v>29</v>
      </c>
      <c r="D33" s="13" t="s">
        <v>94</v>
      </c>
      <c r="E33" s="8"/>
    </row>
    <row r="34" spans="2:5" ht="15" customHeight="1" x14ac:dyDescent="0.25">
      <c r="B34" s="29"/>
      <c r="C34" s="9">
        <v>30</v>
      </c>
      <c r="D34" s="9" t="s">
        <v>95</v>
      </c>
      <c r="E34" s="10"/>
    </row>
    <row r="35" spans="2:5" ht="15" customHeight="1" x14ac:dyDescent="0.25">
      <c r="B35" s="29"/>
      <c r="C35" s="9">
        <v>31</v>
      </c>
      <c r="D35" s="9" t="s">
        <v>96</v>
      </c>
      <c r="E35" s="10"/>
    </row>
    <row r="36" spans="2:5" ht="15" customHeight="1" x14ac:dyDescent="0.25">
      <c r="B36" s="29"/>
      <c r="C36" s="9">
        <v>32</v>
      </c>
      <c r="D36" s="9" t="s">
        <v>97</v>
      </c>
      <c r="E36" s="10"/>
    </row>
    <row r="37" spans="2:5" ht="15" customHeight="1" x14ac:dyDescent="0.25">
      <c r="B37" s="29"/>
      <c r="C37" s="9">
        <v>33</v>
      </c>
      <c r="D37" s="9" t="s">
        <v>98</v>
      </c>
      <c r="E37" s="10"/>
    </row>
    <row r="38" spans="2:5" ht="15" customHeight="1" x14ac:dyDescent="0.25">
      <c r="B38" s="29"/>
      <c r="C38" s="9">
        <v>34</v>
      </c>
      <c r="D38" s="9" t="s">
        <v>107</v>
      </c>
      <c r="E38" s="10"/>
    </row>
    <row r="39" spans="2:5" ht="15" customHeight="1" x14ac:dyDescent="0.25">
      <c r="B39" s="29"/>
      <c r="C39" s="9">
        <v>35</v>
      </c>
      <c r="D39" s="9" t="s">
        <v>99</v>
      </c>
      <c r="E39" s="10"/>
    </row>
    <row r="40" spans="2:5" ht="15" customHeight="1" x14ac:dyDescent="0.25">
      <c r="B40" s="29"/>
      <c r="C40" s="9">
        <v>36</v>
      </c>
      <c r="D40" s="9" t="s">
        <v>100</v>
      </c>
      <c r="E40" s="10"/>
    </row>
    <row r="41" spans="2:5" ht="15" customHeight="1" x14ac:dyDescent="0.25">
      <c r="B41" s="29"/>
      <c r="C41" s="9">
        <v>37</v>
      </c>
      <c r="D41" s="9" t="s">
        <v>101</v>
      </c>
      <c r="E41" s="10"/>
    </row>
    <row r="42" spans="2:5" ht="15" customHeight="1" x14ac:dyDescent="0.25">
      <c r="B42" s="29"/>
      <c r="C42" s="9">
        <v>38</v>
      </c>
      <c r="D42" s="9" t="s">
        <v>102</v>
      </c>
      <c r="E42" s="10"/>
    </row>
    <row r="43" spans="2:5" ht="15" customHeight="1" x14ac:dyDescent="0.25">
      <c r="B43" s="29"/>
      <c r="C43" s="9">
        <v>39</v>
      </c>
      <c r="D43" s="9" t="s">
        <v>103</v>
      </c>
      <c r="E43" s="10"/>
    </row>
    <row r="44" spans="2:5" ht="15" customHeight="1" x14ac:dyDescent="0.25">
      <c r="B44" s="29"/>
      <c r="C44" s="9">
        <v>40</v>
      </c>
      <c r="D44" s="9" t="s">
        <v>104</v>
      </c>
      <c r="E44" s="10"/>
    </row>
    <row r="45" spans="2:5" ht="15" customHeight="1" x14ac:dyDescent="0.25">
      <c r="B45" s="29"/>
      <c r="C45" s="9">
        <v>41</v>
      </c>
      <c r="D45" s="9" t="s">
        <v>105</v>
      </c>
      <c r="E45" s="10"/>
    </row>
    <row r="46" spans="2:5" ht="15" customHeight="1" thickBot="1" x14ac:dyDescent="0.3">
      <c r="B46" s="30"/>
      <c r="C46" s="11">
        <v>42</v>
      </c>
      <c r="D46" s="11" t="s">
        <v>106</v>
      </c>
      <c r="E46" s="12"/>
    </row>
    <row r="47" spans="2:5" ht="15" customHeight="1" x14ac:dyDescent="0.25">
      <c r="B47" s="31" t="s">
        <v>108</v>
      </c>
      <c r="C47" s="13">
        <v>43</v>
      </c>
      <c r="D47" s="13" t="s">
        <v>109</v>
      </c>
      <c r="E47" s="8"/>
    </row>
    <row r="48" spans="2:5" ht="15" customHeight="1" x14ac:dyDescent="0.25">
      <c r="B48" s="32"/>
      <c r="C48" s="9">
        <v>44</v>
      </c>
      <c r="D48" s="9" t="s">
        <v>4</v>
      </c>
      <c r="E48" s="10"/>
    </row>
    <row r="49" spans="2:5" ht="15" customHeight="1" x14ac:dyDescent="0.25">
      <c r="B49" s="32"/>
      <c r="C49" s="9">
        <v>45</v>
      </c>
      <c r="D49" s="9" t="s">
        <v>110</v>
      </c>
      <c r="E49" s="10"/>
    </row>
    <row r="50" spans="2:5" ht="15" customHeight="1" x14ac:dyDescent="0.25">
      <c r="B50" s="32"/>
      <c r="C50" s="9">
        <v>46</v>
      </c>
      <c r="D50" s="9" t="s">
        <v>111</v>
      </c>
      <c r="E50" s="10"/>
    </row>
    <row r="51" spans="2:5" ht="15" customHeight="1" x14ac:dyDescent="0.25">
      <c r="B51" s="32"/>
      <c r="C51" s="9">
        <v>47</v>
      </c>
      <c r="D51" s="9" t="s">
        <v>112</v>
      </c>
      <c r="E51" s="10"/>
    </row>
    <row r="52" spans="2:5" ht="15" customHeight="1" x14ac:dyDescent="0.25">
      <c r="B52" s="32"/>
      <c r="C52" s="9">
        <v>48</v>
      </c>
      <c r="D52" s="9" t="s">
        <v>113</v>
      </c>
      <c r="E52" s="10"/>
    </row>
    <row r="53" spans="2:5" ht="15" customHeight="1" x14ac:dyDescent="0.25">
      <c r="B53" s="32"/>
      <c r="C53" s="9">
        <v>49</v>
      </c>
      <c r="D53" s="9" t="s">
        <v>114</v>
      </c>
      <c r="E53" s="10"/>
    </row>
    <row r="54" spans="2:5" ht="15" customHeight="1" x14ac:dyDescent="0.25">
      <c r="B54" s="32"/>
      <c r="C54" s="9">
        <v>50</v>
      </c>
      <c r="D54" s="9" t="s">
        <v>115</v>
      </c>
      <c r="E54" s="10"/>
    </row>
    <row r="55" spans="2:5" ht="15" customHeight="1" x14ac:dyDescent="0.25">
      <c r="B55" s="32"/>
      <c r="C55" s="9">
        <v>51</v>
      </c>
      <c r="D55" s="9" t="s">
        <v>116</v>
      </c>
      <c r="E55" s="10"/>
    </row>
    <row r="56" spans="2:5" ht="15" customHeight="1" x14ac:dyDescent="0.25">
      <c r="B56" s="32"/>
      <c r="C56" s="9">
        <v>52</v>
      </c>
      <c r="D56" s="9" t="s">
        <v>117</v>
      </c>
      <c r="E56" s="10"/>
    </row>
    <row r="57" spans="2:5" ht="15" customHeight="1" x14ac:dyDescent="0.25">
      <c r="B57" s="32"/>
      <c r="C57" s="9">
        <v>53</v>
      </c>
      <c r="D57" s="9" t="s">
        <v>133</v>
      </c>
      <c r="E57" s="10"/>
    </row>
    <row r="58" spans="2:5" ht="15" customHeight="1" x14ac:dyDescent="0.25">
      <c r="B58" s="32"/>
      <c r="C58" s="9">
        <v>54</v>
      </c>
      <c r="D58" s="9" t="s">
        <v>134</v>
      </c>
      <c r="E58" s="10"/>
    </row>
    <row r="59" spans="2:5" ht="15" customHeight="1" x14ac:dyDescent="0.25">
      <c r="B59" s="32"/>
      <c r="C59" s="9">
        <v>55</v>
      </c>
      <c r="D59" s="9" t="s">
        <v>135</v>
      </c>
      <c r="E59" s="10"/>
    </row>
    <row r="60" spans="2:5" ht="15" customHeight="1" thickBot="1" x14ac:dyDescent="0.3">
      <c r="B60" s="33"/>
      <c r="C60" s="11">
        <v>56</v>
      </c>
      <c r="D60" s="11" t="s">
        <v>136</v>
      </c>
      <c r="E60" s="12"/>
    </row>
    <row r="61" spans="2:5" ht="15" customHeight="1" x14ac:dyDescent="0.25">
      <c r="B61" s="28" t="s">
        <v>128</v>
      </c>
      <c r="C61" s="13">
        <v>57</v>
      </c>
      <c r="D61" s="13" t="s">
        <v>118</v>
      </c>
      <c r="E61" s="8"/>
    </row>
    <row r="62" spans="2:5" ht="15" customHeight="1" x14ac:dyDescent="0.25">
      <c r="B62" s="29"/>
      <c r="C62" s="9">
        <v>58</v>
      </c>
      <c r="D62" s="9" t="s">
        <v>119</v>
      </c>
      <c r="E62" s="10"/>
    </row>
    <row r="63" spans="2:5" ht="15" customHeight="1" x14ac:dyDescent="0.25">
      <c r="B63" s="29"/>
      <c r="C63" s="9">
        <v>59</v>
      </c>
      <c r="D63" s="9" t="s">
        <v>120</v>
      </c>
      <c r="E63" s="10"/>
    </row>
    <row r="64" spans="2:5" ht="15" customHeight="1" x14ac:dyDescent="0.25">
      <c r="B64" s="29"/>
      <c r="C64" s="9">
        <v>60</v>
      </c>
      <c r="D64" s="9" t="s">
        <v>121</v>
      </c>
      <c r="E64" s="10"/>
    </row>
    <row r="65" spans="2:5" ht="15" customHeight="1" x14ac:dyDescent="0.25">
      <c r="B65" s="29"/>
      <c r="C65" s="9">
        <v>61</v>
      </c>
      <c r="D65" s="9" t="s">
        <v>122</v>
      </c>
      <c r="E65" s="10"/>
    </row>
    <row r="66" spans="2:5" ht="15" customHeight="1" x14ac:dyDescent="0.25">
      <c r="B66" s="29"/>
      <c r="C66" s="9">
        <v>62</v>
      </c>
      <c r="D66" s="9" t="s">
        <v>123</v>
      </c>
      <c r="E66" s="10"/>
    </row>
    <row r="67" spans="2:5" ht="15" customHeight="1" x14ac:dyDescent="0.25">
      <c r="B67" s="29"/>
      <c r="C67" s="9">
        <v>63</v>
      </c>
      <c r="D67" s="9" t="s">
        <v>124</v>
      </c>
      <c r="E67" s="10"/>
    </row>
    <row r="68" spans="2:5" ht="15" customHeight="1" x14ac:dyDescent="0.25">
      <c r="B68" s="29"/>
      <c r="C68" s="9">
        <v>64</v>
      </c>
      <c r="D68" s="9" t="s">
        <v>125</v>
      </c>
      <c r="E68" s="10"/>
    </row>
    <row r="69" spans="2:5" ht="15" customHeight="1" x14ac:dyDescent="0.25">
      <c r="B69" s="29"/>
      <c r="C69" s="9">
        <v>65</v>
      </c>
      <c r="D69" s="9" t="s">
        <v>126</v>
      </c>
      <c r="E69" s="10"/>
    </row>
    <row r="70" spans="2:5" ht="15" customHeight="1" x14ac:dyDescent="0.25">
      <c r="B70" s="29"/>
      <c r="C70" s="9">
        <v>66</v>
      </c>
      <c r="D70" s="9" t="s">
        <v>127</v>
      </c>
      <c r="E70" s="10"/>
    </row>
    <row r="71" spans="2:5" ht="15" customHeight="1" x14ac:dyDescent="0.25">
      <c r="B71" s="29"/>
      <c r="C71" s="9">
        <v>67</v>
      </c>
      <c r="D71" s="9" t="s">
        <v>129</v>
      </c>
      <c r="E71" s="10"/>
    </row>
    <row r="72" spans="2:5" ht="15" customHeight="1" x14ac:dyDescent="0.25">
      <c r="B72" s="29"/>
      <c r="C72" s="9">
        <v>68</v>
      </c>
      <c r="D72" s="9" t="s">
        <v>130</v>
      </c>
      <c r="E72" s="10"/>
    </row>
    <row r="73" spans="2:5" ht="15" customHeight="1" x14ac:dyDescent="0.25">
      <c r="B73" s="29"/>
      <c r="C73" s="9">
        <v>69</v>
      </c>
      <c r="D73" s="9" t="s">
        <v>131</v>
      </c>
      <c r="E73" s="10"/>
    </row>
    <row r="74" spans="2:5" ht="15" customHeight="1" thickBot="1" x14ac:dyDescent="0.3">
      <c r="B74" s="30"/>
      <c r="C74" s="11">
        <v>70</v>
      </c>
      <c r="D74" s="11" t="s">
        <v>132</v>
      </c>
      <c r="E74" s="12"/>
    </row>
    <row r="76" spans="2:5" x14ac:dyDescent="0.25">
      <c r="B76" t="s">
        <v>56</v>
      </c>
    </row>
    <row r="77" spans="2:5" x14ac:dyDescent="0.25">
      <c r="C77" s="26"/>
      <c r="D77" s="27"/>
      <c r="E77" s="27"/>
    </row>
  </sheetData>
  <sheetProtection algorithmName="SHA-512" hashValue="IlEnk9zr8lClRJPG0QYPhzI3/buVIJdwtcnyGN2Iv1YCWoULiBxS91LG/C0EXma3+ucrM8kk/6IacK5tq4TWqg==" saltValue="A6hCdAQV40MoQQeMuD+vYQ==" spinCount="100000" sheet="1" objects="1" scenarios="1"/>
  <mergeCells count="7">
    <mergeCell ref="B2:E2"/>
    <mergeCell ref="C77:E77"/>
    <mergeCell ref="B5:B18"/>
    <mergeCell ref="B19:B32"/>
    <mergeCell ref="B33:B46"/>
    <mergeCell ref="B47:B60"/>
    <mergeCell ref="B61:B74"/>
  </mergeCells>
  <phoneticPr fontId="5"/>
  <conditionalFormatting sqref="E5:E74">
    <cfRule type="expression" dxfId="1" priority="1">
      <formula>E5=""</formula>
    </cfRule>
  </conditionalFormatting>
  <dataValidations count="1">
    <dataValidation type="list" allowBlank="1" sqref="E5:E74" xr:uid="{00000000-0002-0000-0000-000000000000}">
      <formula1>"1,2,3,4,5"</formula1>
    </dataValidation>
  </dataValidations>
  <pageMargins left="0.5" right="0.5" top="0.6" bottom="0.6" header="0.3" footer="0.3"/>
  <pageSetup fitToHeight="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D52"/>
  <sheetViews>
    <sheetView workbookViewId="0">
      <selection activeCell="C6" sqref="C6"/>
    </sheetView>
  </sheetViews>
  <sheetFormatPr defaultRowHeight="12.75" x14ac:dyDescent="0.25"/>
  <cols>
    <col min="2" max="2" width="24" customWidth="1"/>
    <col min="3" max="3" width="54" customWidth="1"/>
    <col min="4" max="4" width="24" customWidth="1"/>
  </cols>
  <sheetData>
    <row r="2" spans="2:4" ht="21" x14ac:dyDescent="0.4">
      <c r="B2" s="34" t="s">
        <v>63</v>
      </c>
      <c r="C2" s="34"/>
      <c r="D2" s="14"/>
    </row>
    <row r="3" spans="2:4" x14ac:dyDescent="0.25">
      <c r="B3" s="36" t="str">
        <f>IF(ロジック!$B$15&gt;0,"⚠ 未回答が " &amp; ロジック!$B$15 &amp; " 問あります。全て回答すると判定が表示されます。","")</f>
        <v>⚠ 未回答が 70 問あります。全て回答すると判定が表示されます。</v>
      </c>
      <c r="C3" s="36"/>
    </row>
    <row r="5" spans="2:4" x14ac:dyDescent="0.25">
      <c r="B5" s="17" t="s">
        <v>39</v>
      </c>
      <c r="C5" s="17">
        <f>ロジック!B12</f>
        <v>0</v>
      </c>
    </row>
    <row r="6" spans="2:4" x14ac:dyDescent="0.25">
      <c r="B6" s="17" t="s">
        <v>40</v>
      </c>
      <c r="C6" s="19">
        <f>ロジック!B13</f>
        <v>0</v>
      </c>
    </row>
    <row r="7" spans="2:4" x14ac:dyDescent="0.25">
      <c r="B7" s="17" t="s">
        <v>41</v>
      </c>
      <c r="C7" s="21" t="str">
        <f>ロジック!B16</f>
        <v>低リスク</v>
      </c>
    </row>
    <row r="9" spans="2:4" x14ac:dyDescent="0.25">
      <c r="B9" s="3" t="s">
        <v>42</v>
      </c>
      <c r="C9" s="3" t="s">
        <v>43</v>
      </c>
    </row>
    <row r="10" spans="2:4" x14ac:dyDescent="0.25">
      <c r="B10" s="17" t="s">
        <v>189</v>
      </c>
      <c r="C10" s="19">
        <f>ロジック!B3</f>
        <v>0</v>
      </c>
    </row>
    <row r="11" spans="2:4" x14ac:dyDescent="0.25">
      <c r="B11" s="17" t="s">
        <v>188</v>
      </c>
      <c r="C11" s="19">
        <f>ロジック!B5</f>
        <v>0</v>
      </c>
    </row>
    <row r="12" spans="2:4" x14ac:dyDescent="0.25">
      <c r="B12" s="17" t="s">
        <v>187</v>
      </c>
      <c r="C12" s="19">
        <f>ロジック!B7</f>
        <v>0</v>
      </c>
    </row>
    <row r="13" spans="2:4" x14ac:dyDescent="0.25">
      <c r="B13" s="17" t="s">
        <v>186</v>
      </c>
      <c r="C13" s="19">
        <f>ロジック!B9</f>
        <v>0</v>
      </c>
    </row>
    <row r="14" spans="2:4" x14ac:dyDescent="0.25">
      <c r="B14" s="17" t="s">
        <v>185</v>
      </c>
      <c r="C14" s="19">
        <f>ロジック!B11</f>
        <v>0</v>
      </c>
    </row>
    <row r="16" spans="2:4" x14ac:dyDescent="0.25">
      <c r="B16" s="18" t="s">
        <v>44</v>
      </c>
      <c r="C16" s="18" t="s">
        <v>45</v>
      </c>
    </row>
    <row r="17" spans="2:3" x14ac:dyDescent="0.25">
      <c r="B17" s="17" t="s">
        <v>181</v>
      </c>
      <c r="C17" s="20">
        <f>ロジック!B19</f>
        <v>0</v>
      </c>
    </row>
    <row r="18" spans="2:3" x14ac:dyDescent="0.25">
      <c r="B18" s="17" t="s">
        <v>182</v>
      </c>
      <c r="C18" s="20">
        <f>ロジック!B20</f>
        <v>0</v>
      </c>
    </row>
    <row r="19" spans="2:3" x14ac:dyDescent="0.25">
      <c r="B19" s="17" t="s">
        <v>183</v>
      </c>
      <c r="C19" s="20">
        <f>ロジック!B21</f>
        <v>0</v>
      </c>
    </row>
    <row r="20" spans="2:3" x14ac:dyDescent="0.25">
      <c r="B20" s="17" t="s">
        <v>184</v>
      </c>
      <c r="C20" s="20">
        <f>ロジック!B22</f>
        <v>0</v>
      </c>
    </row>
    <row r="22" spans="2:3" x14ac:dyDescent="0.25">
      <c r="B22" s="17" t="s">
        <v>46</v>
      </c>
      <c r="C22" s="21" t="str">
        <f>ロジック!B26</f>
        <v xml:space="preserve">A：自己批判型 B：他者批判型 C：感情抑制型 D：思考硬直型 </v>
      </c>
    </row>
    <row r="24" spans="2:3" ht="65.25" customHeight="1" x14ac:dyDescent="0.25">
      <c r="B24" s="15" t="s">
        <v>47</v>
      </c>
      <c r="C24" s="16" t="str">
        <f>INDEX(タイプ定義!$C$2:$C$5, MATCH(LEFT(ロジック!$B$25,1), タイプ定義!$A$2:$A$5, 0))</f>
        <v>自分の欠点や失敗に過剰に意識が向き、自己評価が厳しすぎるタイプ。完璧主義や「失敗＝価値低下」という思考が強く、挑戦を避けやすい。</v>
      </c>
    </row>
    <row r="25" spans="2:3" ht="28.5" customHeight="1" x14ac:dyDescent="0.25">
      <c r="B25" s="15" t="s">
        <v>30</v>
      </c>
      <c r="C25" s="16" t="str">
        <f>INDEX(タイプ定義!$D$2:$D$5, MATCH(LEFT(ロジック!$B$25,1), タイプ定義!$A$2:$A$5, 0))</f>
        <v>「できていることに目を向ける」</v>
      </c>
    </row>
    <row r="26" spans="2:3" ht="28.5" customHeight="1" x14ac:dyDescent="0.25">
      <c r="B26" s="15" t="s">
        <v>48</v>
      </c>
      <c r="C26" s="16" t="str">
        <f>INDEX(タイプ定義!$E$2:$E$5, MATCH(LEFT(ロジック!$B$25,1), タイプ定義!$A$2:$A$5, 0))</f>
        <v>毎日「今日の良かったこと」を3つ書き出す</v>
      </c>
    </row>
    <row r="27" spans="2:3" ht="28.5" customHeight="1" x14ac:dyDescent="0.25">
      <c r="B27" s="15" t="s">
        <v>49</v>
      </c>
      <c r="C27" s="16" t="str">
        <f>INDEX(タイプ定義!$F$2:$F$5, MATCH(LEFT(ロジック!$B$25,1), タイプ定義!$A$2:$A$5, 0))</f>
        <v>リフレーミング質問を1日1回（例：「この経験から何を学べる？」）</v>
      </c>
    </row>
    <row r="28" spans="2:3" ht="28.5" customHeight="1" x14ac:dyDescent="0.25">
      <c r="B28" s="15" t="s">
        <v>50</v>
      </c>
      <c r="C28" s="16" t="str">
        <f>INDEX(タイプ定義!$G$2:$G$5, MATCH(LEFT(ロジック!$B$25,1), タイプ定義!$A$2:$A$5, 0))</f>
        <v>セルフケア10分（深呼吸・散歩・音楽）を就業後に取り入れる</v>
      </c>
    </row>
    <row r="29" spans="2:3" ht="51.75" customHeight="1" x14ac:dyDescent="0.25">
      <c r="B29" s="15" t="s">
        <v>34</v>
      </c>
      <c r="C29" s="16" t="str">
        <f>INDEX(タイプ定義!$H$2:$H$5, MATCH(LEFT(ロジック!$B$25,1), タイプ定義!$A$2:$A$5, 0))</f>
        <v>・成果を「運のせい」にする
・就寝前の過剰な反省
・失敗を人格評価と結びつける</v>
      </c>
    </row>
    <row r="31" spans="2:3" x14ac:dyDescent="0.25">
      <c r="B31" s="4" t="s">
        <v>51</v>
      </c>
    </row>
    <row r="32" spans="2:3" ht="16.5" customHeight="1" x14ac:dyDescent="0.25">
      <c r="B32" s="17" t="s">
        <v>52</v>
      </c>
      <c r="C32" s="15" t="str">
        <f>ロジック!B29</f>
        <v>未回答ありのため判定不可</v>
      </c>
    </row>
    <row r="34" spans="2:3" x14ac:dyDescent="0.25">
      <c r="B34" s="4" t="s">
        <v>53</v>
      </c>
    </row>
    <row r="35" spans="2:3" ht="27.85" customHeight="1" x14ac:dyDescent="0.25">
      <c r="B35" s="35" t="str">
        <f>ロジック!B30</f>
        <v>全項目に回答するとコメントが表示されます。</v>
      </c>
      <c r="C35" s="35"/>
    </row>
    <row r="36" spans="2:3" ht="27.85" customHeight="1" x14ac:dyDescent="0.25">
      <c r="B36" s="35"/>
      <c r="C36" s="35"/>
    </row>
    <row r="37" spans="2:3" ht="27.85" customHeight="1" x14ac:dyDescent="0.25">
      <c r="B37" s="35"/>
      <c r="C37" s="35"/>
    </row>
    <row r="39" spans="2:3" x14ac:dyDescent="0.25">
      <c r="B39" s="4" t="s">
        <v>54</v>
      </c>
    </row>
    <row r="40" spans="2:3" ht="13.9" customHeight="1" x14ac:dyDescent="0.25">
      <c r="B40" s="35" t="str">
        <f>ロジック!B31</f>
        <v/>
      </c>
      <c r="C40" s="35"/>
    </row>
    <row r="41" spans="2:3" ht="13.9" customHeight="1" x14ac:dyDescent="0.25">
      <c r="B41" s="35"/>
      <c r="C41" s="35"/>
    </row>
    <row r="42" spans="2:3" ht="13.9" customHeight="1" x14ac:dyDescent="0.25">
      <c r="B42" s="35"/>
      <c r="C42" s="35"/>
    </row>
    <row r="43" spans="2:3" ht="13.9" customHeight="1" x14ac:dyDescent="0.25">
      <c r="B43" s="35"/>
      <c r="C43" s="35"/>
    </row>
    <row r="44" spans="2:3" ht="13.9" customHeight="1" x14ac:dyDescent="0.25">
      <c r="B44" s="35"/>
      <c r="C44" s="35"/>
    </row>
    <row r="45" spans="2:3" ht="13.9" customHeight="1" x14ac:dyDescent="0.25">
      <c r="B45" s="35"/>
      <c r="C45" s="35"/>
    </row>
    <row r="47" spans="2:3" x14ac:dyDescent="0.25">
      <c r="B47" s="4" t="s">
        <v>21</v>
      </c>
    </row>
    <row r="48" spans="2:3" x14ac:dyDescent="0.25">
      <c r="B48" s="35" t="str">
        <f>ロジック!B32</f>
        <v/>
      </c>
      <c r="C48" s="35"/>
    </row>
    <row r="49" spans="2:3" x14ac:dyDescent="0.25">
      <c r="B49" s="35"/>
      <c r="C49" s="35"/>
    </row>
    <row r="50" spans="2:3" x14ac:dyDescent="0.25">
      <c r="B50" s="35"/>
      <c r="C50" s="35"/>
    </row>
    <row r="51" spans="2:3" x14ac:dyDescent="0.25">
      <c r="B51" s="35"/>
      <c r="C51" s="35"/>
    </row>
    <row r="52" spans="2:3" x14ac:dyDescent="0.25">
      <c r="B52" s="35"/>
      <c r="C52" s="35"/>
    </row>
  </sheetData>
  <sheetProtection algorithmName="SHA-512" hashValue="4QAbONDH5/ohSIaSJfSpzH+CwTuczeDw2YrWhbNTEPZW44mUgmfeN+F6AoSnh0qDP4EjEzjjdZGrZ0t2+hznZw==" saltValue="enmODlFvcOWzMchDEi1MAA==" spinCount="100000" sheet="1" objects="1" scenarios="1"/>
  <mergeCells count="5">
    <mergeCell ref="B2:C2"/>
    <mergeCell ref="B35:C37"/>
    <mergeCell ref="B40:C45"/>
    <mergeCell ref="B48:C52"/>
    <mergeCell ref="B3:C3"/>
  </mergeCells>
  <phoneticPr fontId="5"/>
  <pageMargins left="0.5" right="0.5" top="0.6" bottom="0.6" header="0.3" footer="0.3"/>
  <pageSetup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400-000001000000}">
            <xm:f>ロジック!$B$14&gt;0</xm:f>
            <x14:dxf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topLeftCell="A15" workbookViewId="0">
      <selection activeCell="B13" sqref="B13"/>
    </sheetView>
  </sheetViews>
  <sheetFormatPr defaultRowHeight="12.75" x14ac:dyDescent="0.25"/>
  <cols>
    <col min="1" max="1" width="43.46484375" bestFit="1" customWidth="1"/>
    <col min="2" max="2" width="20" customWidth="1"/>
    <col min="3" max="3" width="50" customWidth="1"/>
  </cols>
  <sheetData>
    <row r="1" spans="1:3" x14ac:dyDescent="0.25">
      <c r="A1" s="3" t="s">
        <v>5</v>
      </c>
      <c r="B1" s="3" t="s">
        <v>6</v>
      </c>
      <c r="C1" s="3" t="s">
        <v>7</v>
      </c>
    </row>
    <row r="2" spans="1:3" x14ac:dyDescent="0.25">
      <c r="A2" t="s">
        <v>171</v>
      </c>
      <c r="B2">
        <f>SUM(入力!$E$5:$E$18)</f>
        <v>0</v>
      </c>
      <c r="C2" t="s">
        <v>58</v>
      </c>
    </row>
    <row r="3" spans="1:3" x14ac:dyDescent="0.25">
      <c r="A3" t="s">
        <v>172</v>
      </c>
      <c r="B3">
        <f>IFERROR(B2/70,0)</f>
        <v>0</v>
      </c>
    </row>
    <row r="4" spans="1:3" x14ac:dyDescent="0.25">
      <c r="A4" t="s">
        <v>173</v>
      </c>
      <c r="B4">
        <f>SUM(入力!$E$19:$E$32)</f>
        <v>0</v>
      </c>
      <c r="C4" t="s">
        <v>59</v>
      </c>
    </row>
    <row r="5" spans="1:3" x14ac:dyDescent="0.25">
      <c r="A5" t="s">
        <v>174</v>
      </c>
      <c r="B5">
        <f>IFERROR(B4/70,0)</f>
        <v>0</v>
      </c>
    </row>
    <row r="6" spans="1:3" x14ac:dyDescent="0.25">
      <c r="A6" t="s">
        <v>175</v>
      </c>
      <c r="B6">
        <f>SUM(入力!$E$33:$E$46)</f>
        <v>0</v>
      </c>
      <c r="C6" t="s">
        <v>60</v>
      </c>
    </row>
    <row r="7" spans="1:3" x14ac:dyDescent="0.25">
      <c r="A7" t="s">
        <v>176</v>
      </c>
      <c r="B7">
        <f>IFERROR(B6/70,0)</f>
        <v>0</v>
      </c>
    </row>
    <row r="8" spans="1:3" x14ac:dyDescent="0.25">
      <c r="A8" t="s">
        <v>177</v>
      </c>
      <c r="B8">
        <f>SUM(入力!$E$47:$E$60)</f>
        <v>0</v>
      </c>
      <c r="C8" t="s">
        <v>61</v>
      </c>
    </row>
    <row r="9" spans="1:3" x14ac:dyDescent="0.25">
      <c r="A9" t="s">
        <v>178</v>
      </c>
      <c r="B9">
        <f>IFERROR(B8/70,0)</f>
        <v>0</v>
      </c>
    </row>
    <row r="10" spans="1:3" x14ac:dyDescent="0.25">
      <c r="A10" t="s">
        <v>179</v>
      </c>
      <c r="B10">
        <f>SUM(入力!$E$61:$E$74)</f>
        <v>0</v>
      </c>
      <c r="C10" t="s">
        <v>62</v>
      </c>
    </row>
    <row r="11" spans="1:3" x14ac:dyDescent="0.25">
      <c r="A11" t="s">
        <v>180</v>
      </c>
      <c r="B11">
        <f>IFERROR(B10/70,0)</f>
        <v>0</v>
      </c>
    </row>
    <row r="12" spans="1:3" x14ac:dyDescent="0.25">
      <c r="A12" t="s">
        <v>8</v>
      </c>
      <c r="B12">
        <f>SUM(B2,B4,B6,B8,B10)</f>
        <v>0</v>
      </c>
    </row>
    <row r="13" spans="1:3" x14ac:dyDescent="0.25">
      <c r="A13" t="s">
        <v>9</v>
      </c>
      <c r="B13">
        <f>IFERROR(B12/350,0)</f>
        <v>0</v>
      </c>
    </row>
    <row r="14" spans="1:3" x14ac:dyDescent="0.25">
      <c r="A14" t="s">
        <v>10</v>
      </c>
      <c r="B14">
        <f>COUNT(入力!$E$5:$E$74)</f>
        <v>0</v>
      </c>
    </row>
    <row r="15" spans="1:3" x14ac:dyDescent="0.25">
      <c r="A15" t="s">
        <v>11</v>
      </c>
      <c r="B15">
        <f>COUNTBLANK(入力!$E$5:$E$74)</f>
        <v>70</v>
      </c>
    </row>
    <row r="16" spans="1:3" x14ac:dyDescent="0.25">
      <c r="A16" t="s">
        <v>12</v>
      </c>
      <c r="B16" t="str">
        <f>IF(B13&lt;0.3,"低リスク",IF(B13&lt;0.5,"注意",IF(B13&lt;0.7,"中度","高リスク")))</f>
        <v>低リスク</v>
      </c>
    </row>
    <row r="18" spans="1:2" x14ac:dyDescent="0.25">
      <c r="A18" s="4" t="s">
        <v>13</v>
      </c>
    </row>
    <row r="19" spans="1:2" x14ac:dyDescent="0.25">
      <c r="A19" t="s">
        <v>167</v>
      </c>
      <c r="B19">
        <f>AVERAGE(B3)*100</f>
        <v>0</v>
      </c>
    </row>
    <row r="20" spans="1:2" x14ac:dyDescent="0.25">
      <c r="A20" t="s">
        <v>168</v>
      </c>
      <c r="B20">
        <f>AVERAGE(B5)*100</f>
        <v>0</v>
      </c>
    </row>
    <row r="21" spans="1:2" x14ac:dyDescent="0.25">
      <c r="A21" t="s">
        <v>169</v>
      </c>
      <c r="B21">
        <f>AVERAGE(B9)*100</f>
        <v>0</v>
      </c>
    </row>
    <row r="22" spans="1:2" x14ac:dyDescent="0.25">
      <c r="A22" t="s">
        <v>170</v>
      </c>
      <c r="B22">
        <f>AVERAGE(B11)*100</f>
        <v>0</v>
      </c>
    </row>
    <row r="24" spans="1:2" x14ac:dyDescent="0.25">
      <c r="A24" t="s">
        <v>14</v>
      </c>
      <c r="B24">
        <f>MAX(B19:B22)</f>
        <v>0</v>
      </c>
    </row>
    <row r="25" spans="1:2" x14ac:dyDescent="0.25">
      <c r="A25" t="s">
        <v>15</v>
      </c>
      <c r="B25" t="str">
        <f>IF(B19=B24,"A","")&amp;IF(B20=B24,"B","")&amp;IF(B21=B24,"C","")&amp;IF(B22=B24,"D","")</f>
        <v>ABCD</v>
      </c>
    </row>
    <row r="26" spans="1:2" x14ac:dyDescent="0.25">
      <c r="A26" t="s">
        <v>16</v>
      </c>
      <c r="B26" t="str">
        <f>SUBSTITUTE(SUBSTITUTE(SUBSTITUTE(SUBSTITUTE(B25,"A","A：自己批判型 "),"B","B：他者批判型 "),"C","C：感情抑制型 "),"D","D：思考硬直型 ")</f>
        <v xml:space="preserve">A：自己批判型 B：他者批判型 C：感情抑制型 D：思考硬直型 </v>
      </c>
    </row>
    <row r="28" spans="1:2" x14ac:dyDescent="0.25">
      <c r="A28" t="s">
        <v>17</v>
      </c>
      <c r="B28" t="e">
        <f>IF(B15&gt;0,NA(),MATCH(B12,レベル定義!$A$2:$A$5,1))</f>
        <v>#N/A</v>
      </c>
    </row>
    <row r="29" spans="1:2" x14ac:dyDescent="0.25">
      <c r="A29" t="s">
        <v>18</v>
      </c>
      <c r="B29" t="str">
        <f>IF(B15&gt;0,"未回答ありのため判定不可",INDEX(レベル定義!$C$2:$C$5,B28))</f>
        <v>未回答ありのため判定不可</v>
      </c>
    </row>
    <row r="30" spans="1:2" x14ac:dyDescent="0.25">
      <c r="A30" t="s">
        <v>19</v>
      </c>
      <c r="B30" t="str">
        <f>IF(B15&gt;0,"全項目に回答するとコメントが表示されます。",INDEX(レベル定義!$D$2:$D$5,B28))</f>
        <v>全項目に回答するとコメントが表示されます。</v>
      </c>
    </row>
    <row r="31" spans="1:2" x14ac:dyDescent="0.25">
      <c r="A31" t="s">
        <v>20</v>
      </c>
      <c r="B31" t="str">
        <f>IF(B15&gt;0,"",INDEX(レベル定義!$E$2:$E$5,B28))</f>
        <v/>
      </c>
    </row>
    <row r="32" spans="1:2" x14ac:dyDescent="0.25">
      <c r="A32" t="s">
        <v>21</v>
      </c>
      <c r="B32" t="str">
        <f>IF(B15&gt;0,"",INDEX(レベル定義!$F$2:$F$5,B28))</f>
        <v/>
      </c>
    </row>
  </sheetData>
  <sheetProtection algorithmName="SHA-512" hashValue="KfxePJjQRgZcBe1/V8dQg5UX1HMVBfieCMwcQNbpylNMbi7+YZUYbN3FngxHQL0tF87pd4J96NSi8R9w00sgHQ==" saltValue="k72UpHwF5E8oW8f+JiURwA==" spinCount="100000" sheet="1" objects="1" scenarios="1"/>
  <phoneticPr fontId="5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D1" workbookViewId="0">
      <selection activeCell="D6" sqref="D6"/>
    </sheetView>
  </sheetViews>
  <sheetFormatPr defaultRowHeight="12.75" x14ac:dyDescent="0.25"/>
  <cols>
    <col min="1" max="2" width="10" customWidth="1"/>
    <col min="3" max="3" width="42" customWidth="1"/>
    <col min="4" max="4" width="48.53125" customWidth="1"/>
    <col min="5" max="5" width="51.6640625" customWidth="1"/>
    <col min="6" max="6" width="80" customWidth="1"/>
  </cols>
  <sheetData>
    <row r="1" spans="1:6" x14ac:dyDescent="0.25">
      <c r="A1" s="3" t="s">
        <v>22</v>
      </c>
      <c r="B1" s="3" t="s">
        <v>23</v>
      </c>
      <c r="C1" s="3" t="s">
        <v>18</v>
      </c>
      <c r="D1" s="3" t="s">
        <v>19</v>
      </c>
      <c r="E1" s="3" t="s">
        <v>20</v>
      </c>
      <c r="F1" s="3" t="s">
        <v>21</v>
      </c>
    </row>
    <row r="2" spans="1:6" ht="70.5" customHeight="1" x14ac:dyDescent="0.25">
      <c r="A2">
        <v>70</v>
      </c>
      <c r="B2">
        <v>140</v>
      </c>
      <c r="C2" s="2" t="s">
        <v>24</v>
      </c>
      <c r="D2" s="24" t="s">
        <v>198</v>
      </c>
      <c r="E2" s="2" t="s">
        <v>190</v>
      </c>
      <c r="F2" s="2" t="s">
        <v>193</v>
      </c>
    </row>
    <row r="3" spans="1:6" ht="70.5" customHeight="1" x14ac:dyDescent="0.25">
      <c r="A3">
        <v>141</v>
      </c>
      <c r="B3">
        <v>210</v>
      </c>
      <c r="C3" s="2" t="s">
        <v>25</v>
      </c>
      <c r="D3" s="24" t="s">
        <v>199</v>
      </c>
      <c r="E3" s="2" t="s">
        <v>191</v>
      </c>
      <c r="F3" s="2" t="s">
        <v>192</v>
      </c>
    </row>
    <row r="4" spans="1:6" ht="70.5" customHeight="1" x14ac:dyDescent="0.25">
      <c r="A4">
        <v>211</v>
      </c>
      <c r="B4">
        <v>280</v>
      </c>
      <c r="C4" s="2" t="s">
        <v>26</v>
      </c>
      <c r="D4" s="24" t="s">
        <v>200</v>
      </c>
      <c r="E4" s="2" t="s">
        <v>194</v>
      </c>
      <c r="F4" s="2" t="s">
        <v>195</v>
      </c>
    </row>
    <row r="5" spans="1:6" ht="70.5" customHeight="1" x14ac:dyDescent="0.25">
      <c r="A5">
        <v>281</v>
      </c>
      <c r="B5">
        <v>350</v>
      </c>
      <c r="C5" s="2" t="s">
        <v>27</v>
      </c>
      <c r="D5" s="24" t="s">
        <v>201</v>
      </c>
      <c r="E5" s="2" t="s">
        <v>196</v>
      </c>
      <c r="F5" s="2" t="s">
        <v>197</v>
      </c>
    </row>
  </sheetData>
  <sheetProtection algorithmName="SHA-512" hashValue="xR/qOfYpQtxlwYjohxLU8N6MegG4lVmVa8XruiGBrHCM08XTtaWnJBHhqUccn/KmeMU9M/S1JiI8X934YraH9w==" saltValue="1nXW6UKRr3U+9dIy3jaDNQ==" spinCount="100000" sheet="1" objects="1" scenarios="1"/>
  <phoneticPr fontId="5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topLeftCell="D1" workbookViewId="0">
      <selection activeCell="G13" sqref="G13"/>
    </sheetView>
  </sheetViews>
  <sheetFormatPr defaultRowHeight="12.75" x14ac:dyDescent="0.25"/>
  <cols>
    <col min="1" max="1" width="8" customWidth="1"/>
    <col min="2" max="2" width="20" customWidth="1"/>
    <col min="3" max="3" width="39.265625" style="2" customWidth="1"/>
    <col min="4" max="4" width="26" style="2" customWidth="1"/>
    <col min="5" max="8" width="33.86328125" style="2" customWidth="1"/>
  </cols>
  <sheetData>
    <row r="1" spans="1:8" x14ac:dyDescent="0.25">
      <c r="A1" s="3" t="s">
        <v>137</v>
      </c>
      <c r="B1" s="3" t="s">
        <v>28</v>
      </c>
      <c r="C1" s="22" t="s">
        <v>29</v>
      </c>
      <c r="D1" s="22" t="s">
        <v>138</v>
      </c>
      <c r="E1" s="22" t="s">
        <v>31</v>
      </c>
      <c r="F1" s="22" t="s">
        <v>32</v>
      </c>
      <c r="G1" s="22" t="s">
        <v>33</v>
      </c>
      <c r="H1" s="22" t="s">
        <v>34</v>
      </c>
    </row>
    <row r="2" spans="1:8" s="7" customFormat="1" ht="51" x14ac:dyDescent="0.25">
      <c r="A2" s="7" t="s">
        <v>35</v>
      </c>
      <c r="B2" s="7" t="s">
        <v>139</v>
      </c>
      <c r="C2" s="23" t="s">
        <v>140</v>
      </c>
      <c r="D2" s="23" t="s">
        <v>141</v>
      </c>
      <c r="E2" s="23" t="s">
        <v>142</v>
      </c>
      <c r="F2" s="23" t="s">
        <v>143</v>
      </c>
      <c r="G2" s="23" t="s">
        <v>144</v>
      </c>
      <c r="H2" s="23" t="s">
        <v>145</v>
      </c>
    </row>
    <row r="3" spans="1:8" s="7" customFormat="1" ht="38.25" x14ac:dyDescent="0.25">
      <c r="A3" s="7" t="s">
        <v>36</v>
      </c>
      <c r="B3" s="7" t="s">
        <v>146</v>
      </c>
      <c r="C3" s="23" t="s">
        <v>147</v>
      </c>
      <c r="D3" s="23" t="s">
        <v>148</v>
      </c>
      <c r="E3" s="23" t="s">
        <v>149</v>
      </c>
      <c r="F3" s="23" t="s">
        <v>150</v>
      </c>
      <c r="G3" s="23" t="s">
        <v>151</v>
      </c>
      <c r="H3" s="23" t="s">
        <v>152</v>
      </c>
    </row>
    <row r="4" spans="1:8" s="7" customFormat="1" ht="38.25" x14ac:dyDescent="0.25">
      <c r="A4" s="7" t="s">
        <v>37</v>
      </c>
      <c r="B4" s="7" t="s">
        <v>153</v>
      </c>
      <c r="C4" s="23" t="s">
        <v>155</v>
      </c>
      <c r="D4" s="23" t="s">
        <v>156</v>
      </c>
      <c r="E4" s="23" t="s">
        <v>157</v>
      </c>
      <c r="F4" s="23" t="s">
        <v>158</v>
      </c>
      <c r="G4" s="23" t="s">
        <v>159</v>
      </c>
      <c r="H4" s="23" t="s">
        <v>160</v>
      </c>
    </row>
    <row r="5" spans="1:8" s="7" customFormat="1" ht="23.75" customHeight="1" x14ac:dyDescent="0.25">
      <c r="A5" s="7" t="s">
        <v>38</v>
      </c>
      <c r="B5" s="7" t="s">
        <v>154</v>
      </c>
      <c r="C5" s="23" t="s">
        <v>161</v>
      </c>
      <c r="D5" s="23" t="s">
        <v>162</v>
      </c>
      <c r="E5" s="23" t="s">
        <v>163</v>
      </c>
      <c r="F5" s="23" t="s">
        <v>164</v>
      </c>
      <c r="G5" s="23" t="s">
        <v>165</v>
      </c>
      <c r="H5" s="23" t="s">
        <v>166</v>
      </c>
    </row>
  </sheetData>
  <sheetProtection algorithmName="SHA-512" hashValue="twsnnTRyywICWByNFj+dfNE6SG0rdJSV49owUw315smqR19kaXFQdI3f+0v/BxJVCFFiQb+7pLxhppx65gYvxA==" saltValue="bZ/rk0OvDElKzfMPXnqn6A==" spinCount="100000" sheet="1" objects="1" scenarios="1"/>
  <phoneticPr fontId="5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入力</vt:lpstr>
      <vt:lpstr>結果</vt:lpstr>
      <vt:lpstr>ロジック</vt:lpstr>
      <vt:lpstr>レベル定義</vt:lpstr>
      <vt:lpstr>タイプ定義</vt:lpstr>
      <vt:lpstr>結果!Print_Titles</vt:lpstr>
      <vt:lpstr>入力!Print_Titles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瀬川裕之</cp:lastModifiedBy>
  <dcterms:created xsi:type="dcterms:W3CDTF">2025-09-30T00:45:21Z</dcterms:created>
  <dcterms:modified xsi:type="dcterms:W3CDTF">2025-10-10T05:30:27Z</dcterms:modified>
</cp:coreProperties>
</file>